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<sst xmlns="http://schemas.openxmlformats.org/spreadsheetml/2006/main" count="159" uniqueCount="60">
  <si>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</si>
  <si>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</si>
  <si>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</si>
  <si>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</si>
  <si>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</si>
  <si>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</si>
  <si>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</si>
  <si>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</si>
  <si>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</si>
  <si>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</si>
  <si>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</si>
  <si>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</si>
  <si>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</si>
  <si>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</si>
  <si>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</si>
  <si>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</si>
  <si>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</si>
  <si>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</si>
  <si>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</si>
  <si>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</si>
  <si>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</si>
  <si>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</si>
  <si>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</si>
  <si>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</si>
  <si>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</si>
  <si>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</si>
  <si>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</si>
  <si>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</si>
  <si>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</si>
  <si>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</si>
  <si>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</si>
  <si>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</si>
  <si>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</si>
  <si>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</si>
  <si>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</si>
  <si>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</si>
  <si>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</si>
  <si>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</si>
  <si>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</si>
  <si>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</si>
  <si>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</si>
  <si>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</si>
  <si>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</si>
  <si>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</si>
  <si>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</si>
  <si>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</si>
  <si>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</si>
  <si>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</si>
  <si>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</si>
  <si>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</si>
  <si>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</si>
  <si>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</si>
  <si>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</si>
  <si>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</si>
  <si>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</si>
  <si>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</si>
  <si>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- 02-28-17</t>
  </si>
  <si>
    <t>For the Third Quarter Ended May 31, 2017</t>
  </si>
  <si>
    <t>At May 31, 2017</t>
  </si>
  <si>
    <t>Investment Assets - 05-31-17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</si>
</sst>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31" sqref="K31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0.002</v>
      </c>
      <c r="F12" s="101"/>
      <c r="G12" s="100">
        <v>233886.9</v>
      </c>
      <c r="H12" s="99"/>
      <c r="I12" s="102">
        <f>ROUND((G12/G$31),4)</f>
        <v>0.0061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26873300.15</v>
      </c>
      <c r="D15" s="108"/>
      <c r="E15" s="102">
        <f>ROUND((C15/C$31),4)</f>
        <v>0.7428</v>
      </c>
      <c r="F15" s="108"/>
      <c r="G15" s="114">
        <v>28760789.95</v>
      </c>
      <c r="H15" s="108"/>
      <c r="I15" s="102">
        <f>ROUND((G15/G$31),4)</f>
        <v>0.7523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26944074.009999998</v>
      </c>
      <c r="D17" s="99"/>
      <c r="E17" s="102">
        <f>ROUND((C17/C$31),4)</f>
        <v>0.7447</v>
      </c>
      <c r="F17" s="99"/>
      <c r="G17" s="111">
        <f>+G12+G15</f>
        <v>28994676.849999998</v>
      </c>
      <c r="H17" s="99"/>
      <c r="I17" s="102">
        <f>ROUND((G17/G$31),4)</f>
        <v>0.7584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1011987.15</v>
      </c>
      <c r="D20" s="99"/>
      <c r="E20" s="105">
        <f>ROUND((C20/C$31),4)</f>
        <v>0.028</v>
      </c>
      <c r="F20" s="99"/>
      <c r="G20" s="98">
        <f>+C20</f>
        <v>1011987.15</v>
      </c>
      <c r="H20" s="99"/>
      <c r="I20" s="105">
        <f>ROUND((G20/G$31),4)</f>
        <v>0.0265</v>
      </c>
      <c r="J20" s="124"/>
    </row>
    <row r="21" spans="1:10" s="104" customFormat="1" ht="15.75">
      <c r="A21" s="98" t="s">
        <v>18</v>
      </c>
      <c r="B21" s="99"/>
      <c r="C21" s="98">
        <v>2032153.53</v>
      </c>
      <c r="D21" s="99"/>
      <c r="E21" s="105">
        <f>ROUND((C21/C$31),4)</f>
        <v>0.0562</v>
      </c>
      <c r="F21" s="99"/>
      <c r="G21" s="98">
        <f>+C21</f>
        <v>2032153.53</v>
      </c>
      <c r="H21" s="99"/>
      <c r="I21" s="105">
        <f>ROUND((G21/G$31),4)</f>
        <v>0.0532</v>
      </c>
      <c r="J21" s="124"/>
    </row>
    <row r="22" spans="1:10" s="104" customFormat="1" ht="15.75">
      <c r="A22" s="98" t="s">
        <v>55</v>
      </c>
      <c r="B22" s="99"/>
      <c r="C22" s="98">
        <v>2037617.11</v>
      </c>
      <c r="D22" s="99"/>
      <c r="E22" s="105">
        <f>ROUND((C22/C$31),4)</f>
        <v>0.0563</v>
      </c>
      <c r="F22" s="99"/>
      <c r="G22" s="98">
        <f>+C22</f>
        <v>2037617.11</v>
      </c>
      <c r="H22" s="99"/>
      <c r="I22" s="105">
        <f>ROUND((G22/G$31),4)</f>
        <v>0.0533</v>
      </c>
      <c r="J22" s="124"/>
    </row>
    <row r="23" spans="1:9" ht="15.75">
      <c r="A23" s="33" t="s">
        <v>19</v>
      </c>
      <c r="B23" s="26"/>
      <c r="C23" s="109">
        <f>SUM(C20:C22)</f>
        <v>5081757.79</v>
      </c>
      <c r="D23" s="99"/>
      <c r="E23" s="110">
        <f>ROUND((C23/C$31),4)</f>
        <v>0.1405</v>
      </c>
      <c r="F23" s="99"/>
      <c r="G23" s="109">
        <f>SUM(G20:G22)</f>
        <v>5081757.79</v>
      </c>
      <c r="H23" s="26"/>
      <c r="I23" s="40">
        <f>ROUND((G23/G$31),4)-0.0001</f>
        <v>0.1328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32025831.799999997</v>
      </c>
      <c r="D25" s="26"/>
      <c r="E25" s="38">
        <f>ROUND((C25/C$31),4)</f>
        <v>0.8852</v>
      </c>
      <c r="F25" s="26"/>
      <c r="G25" s="37">
        <f>G23+G17</f>
        <v>34076434.64</v>
      </c>
      <c r="H25" s="26"/>
      <c r="I25" s="38">
        <f>ROUND((G25/G$31),4)</f>
        <v>0.8913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4153957.81</v>
      </c>
      <c r="D28" s="26"/>
      <c r="E28" s="38">
        <f>ROUND((C28/C$31),4)</f>
        <v>0.1148</v>
      </c>
      <c r="F28" s="26"/>
      <c r="G28" s="37">
        <f>C28</f>
        <v>4153957.81</v>
      </c>
      <c r="H28" s="26"/>
      <c r="I28" s="38">
        <f>ROUND((G28/G$31),4)</f>
        <v>0.1087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36179789.61</v>
      </c>
      <c r="D31" s="36"/>
      <c r="E31" s="38">
        <f>E17+E23+E28</f>
        <v>1</v>
      </c>
      <c r="F31" s="36"/>
      <c r="G31" s="36">
        <f>G28+G23+G17</f>
        <v>38230392.449999996</v>
      </c>
      <c r="H31" s="26"/>
      <c r="I31" s="38">
        <f>I17+I23+I28+0.0001</f>
        <v>1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(0.0109-0.0026+0.0066)/3</f>
        <v>0.004966666666666667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C34" sqref="C34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36865402</v>
      </c>
      <c r="D11" s="36"/>
      <c r="E11" s="36">
        <v>38116930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-5000000</v>
      </c>
      <c r="D13" s="59"/>
      <c r="E13" s="59">
        <f>C13</f>
        <v>-5000000</v>
      </c>
      <c r="F13" s="61"/>
    </row>
    <row r="14" spans="1:6" ht="15.75">
      <c r="A14" s="37" t="s">
        <v>7</v>
      </c>
      <c r="B14" s="26"/>
      <c r="C14" s="59">
        <v>161721.43</v>
      </c>
      <c r="D14" s="59"/>
      <c r="E14" s="59">
        <f>C14</f>
        <v>161721.43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f>32025831.8-32027123</f>
        <v>-1291.199999999255</v>
      </c>
      <c r="D16" s="59"/>
      <c r="E16" s="59">
        <f>C16</f>
        <v>-1291.199999999255</v>
      </c>
      <c r="F16" s="61"/>
    </row>
    <row r="17" spans="1:6" ht="15.75">
      <c r="A17" s="37" t="s">
        <v>8</v>
      </c>
      <c r="B17" s="26"/>
      <c r="C17" s="59"/>
      <c r="D17" s="59"/>
      <c r="E17" s="59"/>
      <c r="F17" s="61"/>
    </row>
    <row r="18" spans="1:6" ht="15.75">
      <c r="A18" s="37" t="s">
        <v>9</v>
      </c>
      <c r="B18" s="26"/>
      <c r="C18" s="42"/>
      <c r="D18" s="59"/>
      <c r="E18" s="42">
        <f>34076434.64-33277360</f>
        <v>799074.6400000006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32025832.23</v>
      </c>
      <c r="D20" s="36"/>
      <c r="E20" s="60">
        <f>SUM(E11:E18)</f>
        <v>34076434.870000005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25" sqref="L25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5006347.76</v>
      </c>
      <c r="D13" s="12"/>
      <c r="E13" s="15">
        <f>ROUND((C13/C$29),4)</f>
        <v>0.6432</v>
      </c>
      <c r="F13" s="12"/>
      <c r="G13" s="74">
        <v>6011404.57</v>
      </c>
      <c r="H13" s="4"/>
      <c r="I13" s="15">
        <f>ROUND((G13/G$29),4)</f>
        <v>0.6772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5006347.76</v>
      </c>
      <c r="D14" s="12"/>
      <c r="E14" s="21">
        <f>SUM(E13:E13)</f>
        <v>0.6432</v>
      </c>
      <c r="F14" s="12"/>
      <c r="G14" s="78">
        <f>SUM(G13:G13)</f>
        <v>6011404.57</v>
      </c>
      <c r="H14" s="4"/>
      <c r="I14" s="21">
        <f>SUM(I13:I13)</f>
        <v>0.6772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254408.95</v>
      </c>
      <c r="D17" s="4"/>
      <c r="E17" s="15">
        <f>ROUND((C17/C$29),4)</f>
        <v>0.0327</v>
      </c>
      <c r="F17" s="4"/>
      <c r="G17" s="19">
        <v>254069.65</v>
      </c>
      <c r="H17" s="4"/>
      <c r="I17" s="15">
        <f>ROUND((G17/G$29),4)</f>
        <v>0.0286</v>
      </c>
      <c r="K17" s="56"/>
      <c r="L17" s="76"/>
      <c r="M17" s="56"/>
    </row>
    <row r="18" spans="1:13" ht="15.75">
      <c r="A18" s="13" t="s">
        <v>31</v>
      </c>
      <c r="B18" s="4"/>
      <c r="C18" s="4">
        <v>2072396.25</v>
      </c>
      <c r="D18" s="4"/>
      <c r="E18" s="15">
        <f>ROUND((C18/C$29),4)</f>
        <v>0.2663</v>
      </c>
      <c r="F18" s="4"/>
      <c r="G18" s="4">
        <v>2109930.1</v>
      </c>
      <c r="H18" s="4"/>
      <c r="I18" s="15">
        <f>ROUND((G18/G$29),4)</f>
        <v>0.2377</v>
      </c>
      <c r="K18" s="76"/>
      <c r="L18" s="76"/>
      <c r="M18" s="77"/>
    </row>
    <row r="19" spans="1:13" ht="15.75">
      <c r="A19" s="13" t="s">
        <v>49</v>
      </c>
      <c r="B19" s="4"/>
      <c r="C19" s="4">
        <v>211798.61</v>
      </c>
      <c r="D19" s="4"/>
      <c r="E19" s="15">
        <f>ROUND((C19/C$29),4)</f>
        <v>0.0272</v>
      </c>
      <c r="F19" s="4"/>
      <c r="G19" s="4">
        <v>263157.84</v>
      </c>
      <c r="H19" s="4"/>
      <c r="I19" s="15">
        <f>ROUND((G19/G$29),4)</f>
        <v>0.0296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2538603.81</v>
      </c>
      <c r="D20" s="4"/>
      <c r="E20" s="21">
        <f>SUM(E17:E19)</f>
        <v>0.3262</v>
      </c>
      <c r="F20" s="4"/>
      <c r="G20" s="20">
        <f>SUM(G17:G19)</f>
        <v>2627157.59</v>
      </c>
      <c r="H20" s="4"/>
      <c r="I20" s="21">
        <f>SUM(I17:I18)</f>
        <v>0.2663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7544951.57</v>
      </c>
      <c r="D22" s="4"/>
      <c r="E22" s="14">
        <f>ROUND((C22/C$29),4)</f>
        <v>0.9694</v>
      </c>
      <c r="F22" s="4"/>
      <c r="G22" s="23">
        <f>+G14+G20</f>
        <v>8638562.16</v>
      </c>
      <c r="H22" s="4"/>
      <c r="I22" s="14">
        <f>ROUND((G22/G$29),4)</f>
        <v>0.9732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238084.5</v>
      </c>
      <c r="D26" s="4"/>
      <c r="E26" s="14">
        <f>ROUND((C26/C$29),4)</f>
        <v>0.0306</v>
      </c>
      <c r="F26" s="4"/>
      <c r="G26" s="13">
        <f>+C26</f>
        <v>238084.5</v>
      </c>
      <c r="H26" s="4"/>
      <c r="I26" s="14">
        <f>ROUND((G26/G$29),4)</f>
        <v>0.0268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238084.5</v>
      </c>
      <c r="D27" s="4"/>
      <c r="E27" s="18">
        <f>ROUND((C27/C$29),4)</f>
        <v>0.0306</v>
      </c>
      <c r="F27" s="4"/>
      <c r="G27" s="81">
        <f>SUM(G25:G26)</f>
        <v>238084.5</v>
      </c>
      <c r="H27" s="4"/>
      <c r="I27" s="18">
        <f>ROUND((G27/G$29),4)</f>
        <v>0.0268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7783036.07</v>
      </c>
      <c r="D29" s="12"/>
      <c r="E29" s="15">
        <f>+E27+E22</f>
        <v>1</v>
      </c>
      <c r="F29" s="12"/>
      <c r="G29" s="12">
        <f>+G27+G22</f>
        <v>8876646.66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24" sqref="G24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7727604</v>
      </c>
      <c r="D11" s="36"/>
      <c r="E11" s="36">
        <v>8799482.3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-2081462.6</v>
      </c>
      <c r="D13" s="59"/>
      <c r="E13" s="59">
        <f aca="true" t="shared" si="0" ref="E13:E18">C13</f>
        <v>-2081462.6</v>
      </c>
    </row>
    <row r="14" spans="1:5" ht="15.75">
      <c r="A14" s="37" t="s">
        <v>34</v>
      </c>
      <c r="B14" s="26"/>
      <c r="C14" s="59">
        <f>39337.04+10570.4</f>
        <v>49907.44</v>
      </c>
      <c r="D14" s="59"/>
      <c r="E14" s="59">
        <f t="shared" si="0"/>
        <v>49907.44</v>
      </c>
    </row>
    <row r="15" spans="1:5" ht="15.75">
      <c r="A15" s="37" t="s">
        <v>26</v>
      </c>
      <c r="B15" s="26"/>
      <c r="C15" s="59">
        <v>28264.58</v>
      </c>
      <c r="D15" s="59"/>
      <c r="E15" s="59">
        <f t="shared" si="0"/>
        <v>28264.58</v>
      </c>
    </row>
    <row r="16" spans="1:5" ht="15.75">
      <c r="A16" s="37" t="s">
        <v>35</v>
      </c>
      <c r="B16" s="26"/>
      <c r="C16" s="59">
        <v>-10570.4</v>
      </c>
      <c r="D16" s="59"/>
      <c r="E16" s="59">
        <f t="shared" si="0"/>
        <v>-10570.4</v>
      </c>
    </row>
    <row r="17" spans="1:5" ht="15.75">
      <c r="A17" s="37" t="s">
        <v>43</v>
      </c>
      <c r="B17" s="26"/>
      <c r="C17" s="59">
        <f>7783036.07-7857577</f>
        <v>-74540.9299999997</v>
      </c>
      <c r="D17" s="59"/>
      <c r="E17" s="59">
        <f t="shared" si="0"/>
        <v>-74540.9299999997</v>
      </c>
    </row>
    <row r="18" spans="1:5" ht="15.75">
      <c r="A18" s="37" t="s">
        <v>8</v>
      </c>
      <c r="B18" s="26"/>
      <c r="C18" s="59">
        <v>2143833.91</v>
      </c>
      <c r="D18" s="59"/>
      <c r="E18" s="59">
        <f t="shared" si="0"/>
        <v>2143833.91</v>
      </c>
    </row>
    <row r="19" spans="1:5" ht="15.75">
      <c r="A19" s="37" t="s">
        <v>9</v>
      </c>
      <c r="B19" s="26"/>
      <c r="C19" s="42"/>
      <c r="D19" s="59"/>
      <c r="E19" s="42">
        <f>8876646.66-8854914</f>
        <v>21732.66000000015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7783036.000000001</v>
      </c>
      <c r="D21" s="36"/>
      <c r="E21" s="60">
        <f>SUM(E11:E19)</f>
        <v>8876646.96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24" sqref="K24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511041.99</v>
      </c>
      <c r="D12" s="4"/>
      <c r="E12" s="14">
        <f>ROUND((C12/$C$15),4)</f>
        <v>1</v>
      </c>
      <c r="F12" s="4"/>
      <c r="G12" s="12">
        <v>515352.74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511041.99</v>
      </c>
      <c r="D13" s="4"/>
      <c r="E13" s="18">
        <f>SUM(E12)</f>
        <v>1</v>
      </c>
      <c r="F13" s="4"/>
      <c r="G13" s="81">
        <f>SUM(G12:G12)</f>
        <v>515352.74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511041.99</v>
      </c>
      <c r="D15" s="17"/>
      <c r="E15" s="93">
        <f>+E13</f>
        <v>1</v>
      </c>
      <c r="F15" s="17"/>
      <c r="G15" s="92">
        <f>+G13</f>
        <v>515352.74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8" sqref="G28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511041.99</v>
      </c>
      <c r="D11" s="12"/>
      <c r="E11" s="12">
        <v>506029.92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2205.76</f>
        <v>2205.76</v>
      </c>
      <c r="D14" s="52"/>
      <c r="E14" s="52">
        <f>C14</f>
        <v>2205.76</v>
      </c>
    </row>
    <row r="15" spans="1:5" ht="15.75">
      <c r="A15" s="13" t="s">
        <v>26</v>
      </c>
      <c r="B15" s="4"/>
      <c r="C15" s="52">
        <v>4377.91</v>
      </c>
      <c r="D15" s="52"/>
      <c r="E15" s="52"/>
    </row>
    <row r="16" spans="1:5" ht="15.75">
      <c r="A16" s="13" t="s">
        <v>35</v>
      </c>
      <c r="B16" s="4"/>
      <c r="C16" s="52">
        <v>-647.35</v>
      </c>
      <c r="D16" s="52"/>
      <c r="E16" s="52">
        <f>C16</f>
        <v>-647.35</v>
      </c>
    </row>
    <row r="17" spans="1:5" ht="15.75">
      <c r="A17" s="13" t="s">
        <v>42</v>
      </c>
      <c r="B17" s="4"/>
      <c r="C17" s="52">
        <f>511042-516978</f>
        <v>-5936</v>
      </c>
      <c r="D17" s="52"/>
      <c r="E17" s="52">
        <f>C17</f>
        <v>-5936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f>515352.74-501652</f>
        <v>13700.73999999999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511042.31</v>
      </c>
      <c r="D21" s="12"/>
      <c r="E21" s="53">
        <f>SUM(E11:E19)</f>
        <v>515353.07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24" sqref="E24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11602006.84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11602006.84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11602006.84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11392124.44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49657.72</f>
        <v>49657.72</v>
      </c>
      <c r="D14" s="52"/>
      <c r="E14" s="52">
        <f>C14</f>
        <v>49657.72</v>
      </c>
    </row>
    <row r="15" spans="1:5" ht="15.75">
      <c r="A15" s="13" t="s">
        <v>26</v>
      </c>
      <c r="B15" s="4"/>
      <c r="C15" s="52">
        <f>98558.86</f>
        <v>98558.86</v>
      </c>
      <c r="D15" s="52"/>
      <c r="E15" s="52">
        <f>C15</f>
        <v>98558.86</v>
      </c>
    </row>
    <row r="16" spans="1:5" ht="15.75">
      <c r="A16" s="13" t="s">
        <v>35</v>
      </c>
      <c r="B16" s="4"/>
      <c r="C16" s="52">
        <v>-19318.56</v>
      </c>
      <c r="D16" s="52"/>
      <c r="E16" s="52">
        <f>C16</f>
        <v>-19318.56</v>
      </c>
    </row>
    <row r="17" spans="1:5" ht="15.75">
      <c r="A17" s="13" t="s">
        <v>42</v>
      </c>
      <c r="B17" s="4"/>
      <c r="C17" s="52">
        <f>11516585.66-11645483.68</f>
        <v>-128898.01999999955</v>
      </c>
      <c r="D17" s="52"/>
      <c r="E17" s="52">
        <f>C17</f>
        <v>-128898.01999999955</v>
      </c>
    </row>
    <row r="18" spans="1:5" ht="15.75">
      <c r="A18" s="13" t="s">
        <v>9</v>
      </c>
      <c r="B18" s="4"/>
      <c r="C18" s="24"/>
      <c r="D18" s="52"/>
      <c r="E18" s="24">
        <f>11602006.84-11392124.44</f>
        <v>209882.40000000037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11516585.66</v>
      </c>
      <c r="D20" s="12"/>
      <c r="E20" s="53">
        <f>SUM(E11:E18)</f>
        <v>11602006.84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2017-07-14T16:07:19Z</cp:lastPrinted>
  <dcterms:created xsi:type="dcterms:W3CDTF">2004-04-01T22:13:20Z</dcterms:created>
  <dcterms:modified xsi:type="dcterms:W3CDTF">2017-07-20T22:20:12Z</dcterms:modified>
  <cp:category/>
  <cp:version/>
  <cp:contentType/>
  <cp:contentStatus/>
</cp:coreProperties>
</file>