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Investments'!$A$1:$I$40</definedName>
  </definedNames>
  <calcPr fullCalcOnLoad="1"/>
</workbook>
</file>

<file path=xl/sharedStrings.xml><?xml version="1.0" encoding="utf-8"?>
<sst xmlns="http://schemas.openxmlformats.org/spreadsheetml/2006/main" count="165" uniqueCount="66">
  <si>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</si>
  <si>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</si>
  <si>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</si>
  <si>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</si>
  <si>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</si>
  <si>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</si>
  <si>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</si>
  <si>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</si>
  <si>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</si>
  <si>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</si>
  <si>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</si>
  <si>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</si>
  <si>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</si>
  <si>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</si>
  <si>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</si>
  <si>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>Debt Securities:</t>
  </si>
  <si>
    <t>U.S. Government Agencies (Non-Guaranteed):</t>
  </si>
  <si>
    <t xml:space="preserve">     Mortgage-Backed</t>
  </si>
  <si>
    <t xml:space="preserve">     Other</t>
  </si>
  <si>
    <t xml:space="preserve"> Total U.S. Government Agencies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</si>
  <si>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</si>
  <si>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</si>
  <si>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</si>
  <si>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</si>
  <si>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</si>
  <si>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</si>
  <si>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</si>
  <si>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</si>
  <si>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</si>
  <si>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</si>
  <si>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</si>
  <si>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</si>
  <si>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</si>
  <si>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</si>
  <si>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</si>
  <si>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</si>
  <si>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</si>
  <si>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</si>
  <si>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</si>
  <si>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</si>
  <si>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</si>
  <si>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</si>
  <si>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</si>
  <si>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</si>
  <si>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</si>
  <si>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</si>
  <si>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</si>
  <si>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</si>
  <si>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</si>
  <si>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</si>
  <si>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</si>
  <si>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</si>
  <si>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</si>
  <si>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 Wells Fargo MM Savings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</si>
  <si>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</si>
  <si>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</si>
  <si>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</si>
  <si>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</si>
  <si>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</si>
  <si>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</si>
  <si>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</si>
  <si>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>Investment Assets - 11-30-15</t>
  </si>
  <si>
    <t>For the Second Quarter Ended February 29, 2016</t>
  </si>
  <si>
    <t>At February 29, 2016</t>
  </si>
  <si>
    <t xml:space="preserve">     TX Class</t>
  </si>
  <si>
    <t>Investment Assets - 02-29-16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</si>
</sst>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6384" width="9.00390625" style="122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50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52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51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62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0">
      <selection activeCell="I31" sqref="I31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1" width="20.75390625" style="0" customWidth="1"/>
  </cols>
  <sheetData>
    <row r="1" spans="1:9" ht="15.75">
      <c r="A1" s="26" t="s">
        <v>37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63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ROUND((C12/C$38),4)</f>
        <v>0.0017</v>
      </c>
      <c r="F12" s="101"/>
      <c r="G12" s="100">
        <v>174139.11</v>
      </c>
      <c r="H12" s="99"/>
      <c r="I12" s="102">
        <f>ROUND((G12/G$38),4)</f>
        <v>0.0043</v>
      </c>
      <c r="J12" s="10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03"/>
    </row>
    <row r="14" spans="1:9" s="104" customFormat="1" ht="15.75">
      <c r="A14" s="106" t="s">
        <v>15</v>
      </c>
      <c r="B14" s="99"/>
      <c r="C14" s="108"/>
      <c r="D14" s="108"/>
      <c r="E14" s="108"/>
      <c r="F14" s="108"/>
      <c r="G14" s="108"/>
      <c r="H14" s="108"/>
      <c r="I14" s="108"/>
    </row>
    <row r="15" spans="1:9" s="104" customFormat="1" ht="15.75">
      <c r="A15" s="98" t="s">
        <v>16</v>
      </c>
      <c r="B15" s="99"/>
      <c r="C15" s="109"/>
      <c r="D15" s="99"/>
      <c r="E15" s="109"/>
      <c r="F15" s="99"/>
      <c r="G15" s="109"/>
      <c r="H15" s="99"/>
      <c r="I15" s="109"/>
    </row>
    <row r="16" spans="1:10" s="104" customFormat="1" ht="15.75">
      <c r="A16" s="98" t="s">
        <v>17</v>
      </c>
      <c r="B16" s="99"/>
      <c r="C16" s="99">
        <v>18.19</v>
      </c>
      <c r="D16" s="99"/>
      <c r="E16" s="105">
        <f>ROUND((C16/C$38),4)</f>
        <v>0</v>
      </c>
      <c r="F16" s="99"/>
      <c r="G16" s="99">
        <v>18.55</v>
      </c>
      <c r="H16" s="99"/>
      <c r="I16" s="105">
        <f>ROUND((G16/G$38),4)</f>
        <v>0</v>
      </c>
      <c r="J16" s="116"/>
    </row>
    <row r="17" spans="1:11" s="104" customFormat="1" ht="15.75">
      <c r="A17" s="98" t="s">
        <v>18</v>
      </c>
      <c r="B17" s="99"/>
      <c r="C17" s="98">
        <v>2095020.3</v>
      </c>
      <c r="D17" s="98"/>
      <c r="E17" s="105">
        <f>ROUND((C17/C$38),4)</f>
        <v>0.0502</v>
      </c>
      <c r="F17" s="98"/>
      <c r="G17" s="98">
        <v>2095503.9</v>
      </c>
      <c r="H17" s="99"/>
      <c r="I17" s="105">
        <f>ROUND((G17/G$38),4)</f>
        <v>0.0517</v>
      </c>
      <c r="J17" s="103"/>
      <c r="K17" s="103"/>
    </row>
    <row r="18" spans="1:11" s="104" customFormat="1" ht="15.75">
      <c r="A18" s="98" t="s">
        <v>19</v>
      </c>
      <c r="B18" s="99"/>
      <c r="C18" s="110">
        <f>SUM(C16:C17)</f>
        <v>2095038.49</v>
      </c>
      <c r="D18" s="99"/>
      <c r="E18" s="111">
        <f>ROUND((C18/C$38),4)</f>
        <v>0.0502</v>
      </c>
      <c r="F18" s="99"/>
      <c r="G18" s="110">
        <f>SUM(G16:G17)</f>
        <v>2095522.45</v>
      </c>
      <c r="H18" s="99"/>
      <c r="I18" s="111">
        <f>ROUND((G18/G$38),4)</f>
        <v>0.0517</v>
      </c>
      <c r="J18" s="103"/>
      <c r="K18" s="103"/>
    </row>
    <row r="19" spans="1:11" s="104" customFormat="1" ht="15.75">
      <c r="A19" s="98"/>
      <c r="B19" s="99"/>
      <c r="C19" s="110"/>
      <c r="D19" s="99"/>
      <c r="E19" s="111"/>
      <c r="F19" s="99"/>
      <c r="G19" s="110"/>
      <c r="H19" s="99"/>
      <c r="I19" s="111"/>
      <c r="J19" s="103"/>
      <c r="K19" s="103"/>
    </row>
    <row r="20" spans="1:11" s="104" customFormat="1" ht="15.75">
      <c r="A20" s="106" t="s">
        <v>49</v>
      </c>
      <c r="B20" s="99"/>
      <c r="C20" s="114"/>
      <c r="D20" s="108"/>
      <c r="E20" s="107"/>
      <c r="F20" s="108"/>
      <c r="G20" s="114"/>
      <c r="H20" s="108"/>
      <c r="I20" s="107"/>
      <c r="J20" s="103"/>
      <c r="K20" s="103"/>
    </row>
    <row r="21" spans="1:11" s="104" customFormat="1" ht="15.75">
      <c r="A21" s="98" t="s">
        <v>44</v>
      </c>
      <c r="B21" s="99"/>
      <c r="C21" s="115">
        <v>23160419.85</v>
      </c>
      <c r="D21" s="108"/>
      <c r="E21" s="102">
        <f>ROUND((C21/C$38),4)</f>
        <v>0.5555</v>
      </c>
      <c r="F21" s="108"/>
      <c r="G21" s="115">
        <v>21863380.63</v>
      </c>
      <c r="H21" s="108"/>
      <c r="I21" s="102">
        <f>ROUND((G21/G$38),4)</f>
        <v>0.5398</v>
      </c>
      <c r="J21" s="103"/>
      <c r="K21" s="103"/>
    </row>
    <row r="22" spans="1:11" s="104" customFormat="1" ht="15.75">
      <c r="A22" s="98"/>
      <c r="B22" s="99"/>
      <c r="C22" s="114"/>
      <c r="D22" s="108"/>
      <c r="E22" s="107"/>
      <c r="F22" s="108"/>
      <c r="G22" s="114"/>
      <c r="H22" s="108"/>
      <c r="I22" s="107"/>
      <c r="J22" s="103"/>
      <c r="K22" s="103"/>
    </row>
    <row r="23" spans="1:9" s="104" customFormat="1" ht="15.75">
      <c r="A23" s="106" t="s">
        <v>20</v>
      </c>
      <c r="B23" s="99"/>
      <c r="C23" s="112">
        <f>+C18+C12+C21</f>
        <v>25326232.200000003</v>
      </c>
      <c r="D23" s="99"/>
      <c r="E23" s="102">
        <f>ROUND((C23/C$38),4)</f>
        <v>0.6074</v>
      </c>
      <c r="F23" s="99"/>
      <c r="G23" s="112">
        <f>+G18+G12+G21</f>
        <v>24133042.189999998</v>
      </c>
      <c r="H23" s="99"/>
      <c r="I23" s="102">
        <f>ROUND((G23/G$38),4)</f>
        <v>0.5959</v>
      </c>
    </row>
    <row r="24" spans="1:9" s="104" customFormat="1" ht="15.75">
      <c r="A24" s="113"/>
      <c r="B24" s="99"/>
      <c r="C24" s="99"/>
      <c r="D24" s="99"/>
      <c r="E24" s="99"/>
      <c r="F24" s="99"/>
      <c r="G24" s="99"/>
      <c r="H24" s="99"/>
      <c r="I24" s="99"/>
    </row>
    <row r="25" spans="1:9" s="104" customFormat="1" ht="15.75">
      <c r="A25" s="106" t="s">
        <v>21</v>
      </c>
      <c r="B25" s="99"/>
      <c r="C25" s="99"/>
      <c r="D25" s="99"/>
      <c r="E25" s="99"/>
      <c r="F25" s="99"/>
      <c r="G25" s="99"/>
      <c r="H25" s="99"/>
      <c r="I25" s="99"/>
    </row>
    <row r="26" spans="1:9" s="104" customFormat="1" ht="15.75">
      <c r="A26" s="98" t="s">
        <v>22</v>
      </c>
      <c r="B26" s="99"/>
      <c r="C26" s="99">
        <v>1502734.22</v>
      </c>
      <c r="D26" s="99"/>
      <c r="E26" s="105">
        <f>ROUND((C26/C$38),4)</f>
        <v>0.036</v>
      </c>
      <c r="F26" s="99"/>
      <c r="G26" s="98">
        <f>+C26</f>
        <v>1502734.22</v>
      </c>
      <c r="H26" s="99"/>
      <c r="I26" s="105">
        <f>ROUND((G26/G$38),4)</f>
        <v>0.0371</v>
      </c>
    </row>
    <row r="27" spans="1:9" s="104" customFormat="1" ht="15.75">
      <c r="A27" s="98" t="s">
        <v>23</v>
      </c>
      <c r="B27" s="99"/>
      <c r="C27" s="98">
        <v>4508696.05</v>
      </c>
      <c r="D27" s="99"/>
      <c r="E27" s="105">
        <f>ROUND((C27/C$38),4)</f>
        <v>0.1081</v>
      </c>
      <c r="F27" s="99"/>
      <c r="G27" s="98">
        <f>+C27</f>
        <v>4508696.05</v>
      </c>
      <c r="H27" s="99"/>
      <c r="I27" s="105">
        <f>ROUND((G27/G$38),4)</f>
        <v>0.1113</v>
      </c>
    </row>
    <row r="28" spans="1:9" s="104" customFormat="1" ht="15.75">
      <c r="A28" s="98" t="s">
        <v>64</v>
      </c>
      <c r="B28" s="99"/>
      <c r="C28" s="98">
        <v>6003853.9</v>
      </c>
      <c r="D28" s="99"/>
      <c r="E28" s="105">
        <f>ROUND((C28/C$38),4)</f>
        <v>0.144</v>
      </c>
      <c r="F28" s="99"/>
      <c r="G28" s="98">
        <f>+C28</f>
        <v>6003853.9</v>
      </c>
      <c r="H28" s="99"/>
      <c r="I28" s="105">
        <f>ROUND((G28/G$38),4)</f>
        <v>0.1482</v>
      </c>
    </row>
    <row r="29" spans="1:9" s="104" customFormat="1" ht="15.75">
      <c r="A29" s="98" t="s">
        <v>53</v>
      </c>
      <c r="B29" s="99"/>
      <c r="C29" s="98">
        <v>8086.3</v>
      </c>
      <c r="D29" s="99"/>
      <c r="E29" s="105">
        <f>ROUND((C29/C$38),4)</f>
        <v>0.0002</v>
      </c>
      <c r="F29" s="99"/>
      <c r="G29" s="98">
        <f>+C29</f>
        <v>8086.3</v>
      </c>
      <c r="H29" s="99"/>
      <c r="I29" s="105">
        <f>ROUND((G29/G$38),4)</f>
        <v>0.0002</v>
      </c>
    </row>
    <row r="30" spans="1:9" ht="15.75">
      <c r="A30" s="33" t="s">
        <v>24</v>
      </c>
      <c r="B30" s="26"/>
      <c r="C30" s="110">
        <f>SUM(C26:C29)</f>
        <v>12023370.47</v>
      </c>
      <c r="D30" s="99"/>
      <c r="E30" s="111">
        <f>ROUND((C30/C$38),4)</f>
        <v>0.2884</v>
      </c>
      <c r="F30" s="99"/>
      <c r="G30" s="110">
        <f>SUM(G26:G29)</f>
        <v>12023370.47</v>
      </c>
      <c r="H30" s="26"/>
      <c r="I30" s="40">
        <f>ROUND((G30/G$38),4)-0.0001</f>
        <v>0.2968</v>
      </c>
    </row>
    <row r="31" spans="1:9" ht="15.75">
      <c r="A31" s="33"/>
      <c r="B31" s="26"/>
      <c r="C31" s="117"/>
      <c r="D31" s="99"/>
      <c r="E31" s="111"/>
      <c r="F31" s="99"/>
      <c r="G31" s="117"/>
      <c r="H31" s="26"/>
      <c r="I31" s="40"/>
    </row>
    <row r="32" spans="1:9" ht="15.75">
      <c r="A32" s="33" t="s">
        <v>25</v>
      </c>
      <c r="B32" s="26"/>
      <c r="C32" s="37">
        <f>C30+C23</f>
        <v>37349602.67</v>
      </c>
      <c r="D32" s="26"/>
      <c r="E32" s="38">
        <f>ROUND((C32/C$38),4)</f>
        <v>0.8958</v>
      </c>
      <c r="F32" s="26"/>
      <c r="G32" s="37">
        <f>G30+G23</f>
        <v>36156412.66</v>
      </c>
      <c r="H32" s="26"/>
      <c r="I32" s="38">
        <f>ROUND((G32/G$38),4)</f>
        <v>0.8927</v>
      </c>
    </row>
    <row r="33" spans="1:9" ht="15.75">
      <c r="A33" s="31"/>
      <c r="B33" s="26"/>
      <c r="C33" s="41"/>
      <c r="D33" s="26"/>
      <c r="E33" s="41"/>
      <c r="F33" s="26"/>
      <c r="G33" s="41"/>
      <c r="H33" s="26"/>
      <c r="I33" s="41"/>
    </row>
    <row r="34" spans="1:10" ht="15.75">
      <c r="A34" s="33" t="s">
        <v>26</v>
      </c>
      <c r="B34" s="26"/>
      <c r="C34" s="26"/>
      <c r="D34" s="26"/>
      <c r="E34" s="26"/>
      <c r="F34" s="26"/>
      <c r="G34" s="26"/>
      <c r="H34" s="26"/>
      <c r="I34" s="26"/>
      <c r="J34" s="124"/>
    </row>
    <row r="35" spans="1:9" ht="15.75">
      <c r="A35" s="37" t="s">
        <v>27</v>
      </c>
      <c r="B35" s="26"/>
      <c r="C35" s="42">
        <v>4344858.73</v>
      </c>
      <c r="D35" s="26"/>
      <c r="E35" s="38">
        <f>ROUND((C35/C$38),4)</f>
        <v>0.1042</v>
      </c>
      <c r="F35" s="26"/>
      <c r="G35" s="37">
        <f>C35</f>
        <v>4344858.73</v>
      </c>
      <c r="H35" s="26"/>
      <c r="I35" s="38">
        <f>ROUND((G35/G$38),4)</f>
        <v>0.1073</v>
      </c>
    </row>
    <row r="36" spans="1:9" ht="15.75">
      <c r="A36" s="33" t="s">
        <v>28</v>
      </c>
      <c r="B36" s="26"/>
      <c r="C36" s="41"/>
      <c r="D36" s="26"/>
      <c r="E36" s="41"/>
      <c r="F36" s="26"/>
      <c r="G36" s="41"/>
      <c r="H36" s="26"/>
      <c r="I36" s="41"/>
    </row>
    <row r="37" spans="1:9" ht="15.75">
      <c r="A37" s="31"/>
      <c r="B37" s="26"/>
      <c r="C37" s="26"/>
      <c r="D37" s="26"/>
      <c r="E37" s="26"/>
      <c r="F37" s="26"/>
      <c r="G37" s="26"/>
      <c r="H37" s="26"/>
      <c r="I37" s="26"/>
    </row>
    <row r="38" spans="1:9" ht="16.5" thickBot="1">
      <c r="A38" s="33" t="s">
        <v>29</v>
      </c>
      <c r="B38" s="26"/>
      <c r="C38" s="36">
        <f>C35+C30+C23</f>
        <v>41694461.400000006</v>
      </c>
      <c r="D38" s="36"/>
      <c r="E38" s="38">
        <f>E23+E30+E35</f>
        <v>1</v>
      </c>
      <c r="F38" s="36"/>
      <c r="G38" s="36">
        <f>G35+G30+G23</f>
        <v>40501271.39</v>
      </c>
      <c r="H38" s="26"/>
      <c r="I38" s="38">
        <f>I23+I30+I35</f>
        <v>1</v>
      </c>
    </row>
    <row r="39" spans="1:9" ht="16.5" thickTop="1">
      <c r="A39" s="31"/>
      <c r="B39" s="26"/>
      <c r="C39" s="43"/>
      <c r="D39" s="26"/>
      <c r="E39" s="43"/>
      <c r="F39" s="26"/>
      <c r="G39" s="43"/>
      <c r="H39" s="26"/>
      <c r="I39" s="43"/>
    </row>
    <row r="40" spans="1:9" ht="16.5" thickBot="1">
      <c r="A40" s="33" t="s">
        <v>30</v>
      </c>
      <c r="B40" s="26"/>
      <c r="C40" s="44">
        <f>(-0.0006+0.0177+0.0117)/3</f>
        <v>0.0096</v>
      </c>
      <c r="D40" s="26"/>
      <c r="E40" s="45"/>
      <c r="F40" s="26"/>
      <c r="G40" s="46"/>
      <c r="H40" s="26"/>
      <c r="I40" s="47"/>
    </row>
    <row r="41" spans="1:9" ht="16.5" thickTop="1">
      <c r="A41" s="31"/>
      <c r="B41" s="26"/>
      <c r="C41" s="48"/>
      <c r="D41" s="26"/>
      <c r="E41" s="49"/>
      <c r="F41" s="26"/>
      <c r="G41" s="50"/>
      <c r="H41" s="26"/>
      <c r="I41" s="47"/>
    </row>
    <row r="42" spans="3:7" ht="15.75">
      <c r="C42" s="97"/>
      <c r="G42" s="2"/>
    </row>
    <row r="43" spans="3:9" ht="15.75">
      <c r="C43" s="3"/>
      <c r="I43" s="1"/>
    </row>
    <row r="44" ht="15.75">
      <c r="I44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A25" sqref="A25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37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62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61</v>
      </c>
      <c r="B11" s="26"/>
      <c r="C11" s="36">
        <v>29263943.18</v>
      </c>
      <c r="D11" s="36"/>
      <c r="E11" s="36">
        <v>29164588.92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-5000016.37</v>
      </c>
      <c r="D13" s="59"/>
      <c r="E13" s="59">
        <f>C13</f>
        <v>-5000016.37</v>
      </c>
      <c r="F13" s="61"/>
    </row>
    <row r="14" spans="1:6" ht="15.75">
      <c r="A14" s="37" t="s">
        <v>7</v>
      </c>
      <c r="B14" s="26"/>
      <c r="C14" s="59">
        <v>98702.76</v>
      </c>
      <c r="D14" s="59"/>
      <c r="E14" s="59">
        <f>C14</f>
        <v>98702.76</v>
      </c>
      <c r="F14" s="61"/>
    </row>
    <row r="15" spans="1:6" ht="15.75">
      <c r="A15" s="37" t="s">
        <v>31</v>
      </c>
      <c r="B15" s="26"/>
      <c r="C15" s="59"/>
      <c r="D15" s="59"/>
      <c r="E15" s="59"/>
      <c r="F15" s="61"/>
    </row>
    <row r="16" spans="1:6" ht="15.75">
      <c r="A16" s="37" t="s">
        <v>47</v>
      </c>
      <c r="B16" s="26"/>
      <c r="C16" s="59">
        <v>-13027</v>
      </c>
      <c r="D16" s="59"/>
      <c r="E16" s="59">
        <f>C16</f>
        <v>-13027</v>
      </c>
      <c r="F16" s="61"/>
    </row>
    <row r="17" spans="1:6" ht="15.75">
      <c r="A17" s="37" t="s">
        <v>8</v>
      </c>
      <c r="B17" s="26"/>
      <c r="C17" s="59">
        <v>13000000</v>
      </c>
      <c r="D17" s="59"/>
      <c r="E17" s="59">
        <f>C17</f>
        <v>13000000</v>
      </c>
      <c r="F17" s="61"/>
    </row>
    <row r="18" spans="1:6" ht="15.75">
      <c r="A18" s="37" t="s">
        <v>9</v>
      </c>
      <c r="B18" s="26"/>
      <c r="C18" s="42"/>
      <c r="D18" s="59"/>
      <c r="E18" s="42">
        <v>-1093835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65</v>
      </c>
      <c r="B20" s="26"/>
      <c r="C20" s="36">
        <f>SUM(C11:C18)</f>
        <v>37349602.57</v>
      </c>
      <c r="D20" s="36"/>
      <c r="E20" s="60">
        <f>SUM(E11:E18)</f>
        <v>36156413.31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32" sqref="I32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38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63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54</v>
      </c>
      <c r="B13" s="4"/>
      <c r="C13" s="74">
        <v>4516955.58</v>
      </c>
      <c r="D13" s="12"/>
      <c r="E13" s="15">
        <f>ROUND((C13/C$29),4)</f>
        <v>0.5998</v>
      </c>
      <c r="F13" s="12"/>
      <c r="G13" s="74">
        <v>4780507.16</v>
      </c>
      <c r="H13" s="4"/>
      <c r="I13" s="15">
        <f>ROUND((G13/G$29),4)</f>
        <v>0.6061</v>
      </c>
      <c r="J13" s="73"/>
      <c r="K13" s="75"/>
      <c r="L13" s="76"/>
      <c r="M13" s="77"/>
    </row>
    <row r="14" spans="1:13" ht="15.75">
      <c r="A14" s="9" t="s">
        <v>34</v>
      </c>
      <c r="B14" s="4"/>
      <c r="C14" s="78">
        <f>SUM(C13:C13)</f>
        <v>4516955.58</v>
      </c>
      <c r="D14" s="12"/>
      <c r="E14" s="21">
        <f>SUM(E13:E13)</f>
        <v>0.5998</v>
      </c>
      <c r="F14" s="12"/>
      <c r="G14" s="78">
        <f>SUM(G13:G13)</f>
        <v>4780507.16</v>
      </c>
      <c r="H14" s="4"/>
      <c r="I14" s="21">
        <f>SUM(I13:I13)</f>
        <v>0.6061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42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35</v>
      </c>
      <c r="B17" s="4"/>
      <c r="C17" s="19">
        <v>313291.16</v>
      </c>
      <c r="D17" s="4"/>
      <c r="E17" s="15">
        <f>ROUND((C17/C$29),4)</f>
        <v>0.0416</v>
      </c>
      <c r="F17" s="4"/>
      <c r="G17" s="19">
        <v>315408.57</v>
      </c>
      <c r="H17" s="4"/>
      <c r="I17" s="15">
        <f>ROUND((G17/G$29),4)</f>
        <v>0.04</v>
      </c>
      <c r="K17" s="56"/>
      <c r="L17" s="76"/>
      <c r="M17" s="56"/>
    </row>
    <row r="18" spans="1:13" ht="15.75">
      <c r="A18" s="13" t="s">
        <v>36</v>
      </c>
      <c r="B18" s="4"/>
      <c r="C18" s="4">
        <v>2241742.58</v>
      </c>
      <c r="D18" s="4"/>
      <c r="E18" s="15">
        <f>ROUND((C18/C$29),4)</f>
        <v>0.2977</v>
      </c>
      <c r="F18" s="4"/>
      <c r="G18" s="4">
        <v>2258837.3</v>
      </c>
      <c r="H18" s="4"/>
      <c r="I18" s="15">
        <f>ROUND((G18/G$29),4)</f>
        <v>0.2864</v>
      </c>
      <c r="K18" s="76"/>
      <c r="L18" s="76"/>
      <c r="M18" s="77"/>
    </row>
    <row r="19" spans="1:13" ht="15.75">
      <c r="A19" s="13" t="s">
        <v>55</v>
      </c>
      <c r="B19" s="4"/>
      <c r="C19" s="4">
        <v>238157.97</v>
      </c>
      <c r="D19" s="4"/>
      <c r="E19" s="15">
        <f>ROUND((C19/C$29),4)</f>
        <v>0.0316</v>
      </c>
      <c r="F19" s="4"/>
      <c r="G19" s="4">
        <v>311403.44</v>
      </c>
      <c r="H19" s="4"/>
      <c r="I19" s="15">
        <f>ROUND((G19/G$29),4)</f>
        <v>0.0395</v>
      </c>
      <c r="K19" s="76"/>
      <c r="L19" s="76"/>
      <c r="M19" s="77"/>
    </row>
    <row r="20" spans="1:13" ht="15.75">
      <c r="A20" s="9" t="s">
        <v>32</v>
      </c>
      <c r="B20" s="4"/>
      <c r="C20" s="20">
        <f>SUM(C17:C19)</f>
        <v>2793191.7100000004</v>
      </c>
      <c r="D20" s="4"/>
      <c r="E20" s="21">
        <f>SUM(E17:E19)</f>
        <v>0.37090000000000006</v>
      </c>
      <c r="F20" s="4"/>
      <c r="G20" s="20">
        <f>SUM(G17:G19)</f>
        <v>2885649.3099999996</v>
      </c>
      <c r="H20" s="4"/>
      <c r="I20" s="21">
        <f>SUM(I17:I18)</f>
        <v>0.32639999999999997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20</v>
      </c>
      <c r="B22" s="4"/>
      <c r="C22" s="23">
        <f>+C14+C20</f>
        <v>7310147.290000001</v>
      </c>
      <c r="D22" s="4"/>
      <c r="E22" s="14">
        <f>ROUND((C22/C$29),4)</f>
        <v>0.9707</v>
      </c>
      <c r="F22" s="4"/>
      <c r="G22" s="23">
        <f>+G14+G20</f>
        <v>7666156.47</v>
      </c>
      <c r="H22" s="4"/>
      <c r="I22" s="14">
        <f>ROUND((G22/G$29),4)</f>
        <v>0.972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26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45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33</v>
      </c>
      <c r="B26" s="4"/>
      <c r="C26" s="4">
        <v>221033.11</v>
      </c>
      <c r="D26" s="4"/>
      <c r="E26" s="14">
        <f>ROUND((C26/C$29),4)</f>
        <v>0.0293</v>
      </c>
      <c r="F26" s="4"/>
      <c r="G26" s="13">
        <f>+C26</f>
        <v>221033.11</v>
      </c>
      <c r="H26" s="4"/>
      <c r="I26" s="14">
        <f>ROUND((G26/G$29),4)</f>
        <v>0.028</v>
      </c>
      <c r="K26" s="80"/>
      <c r="L26" s="76"/>
      <c r="M26" s="77"/>
    </row>
    <row r="27" spans="1:13" ht="15.75">
      <c r="A27" s="9" t="s">
        <v>28</v>
      </c>
      <c r="B27" s="4"/>
      <c r="C27" s="81">
        <f>SUM(C25:C26)</f>
        <v>221033.11</v>
      </c>
      <c r="D27" s="4"/>
      <c r="E27" s="18">
        <f>ROUND((C27/C$29),4)</f>
        <v>0.0293</v>
      </c>
      <c r="F27" s="4"/>
      <c r="G27" s="81">
        <f>SUM(G25:G26)</f>
        <v>221033.11</v>
      </c>
      <c r="H27" s="4"/>
      <c r="I27" s="18">
        <f>ROUND((G27/G$29),4)</f>
        <v>0.028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29</v>
      </c>
      <c r="B29" s="4"/>
      <c r="C29" s="12">
        <f>+C27+C22</f>
        <v>7531180.400000001</v>
      </c>
      <c r="D29" s="12"/>
      <c r="E29" s="15">
        <f>+E27+E22</f>
        <v>1</v>
      </c>
      <c r="F29" s="12"/>
      <c r="G29" s="12">
        <f>+G27+G22</f>
        <v>7887189.58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37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38</v>
      </c>
      <c r="B4" s="67"/>
      <c r="C4" s="67"/>
      <c r="D4" s="67"/>
      <c r="E4" s="67"/>
    </row>
    <row r="5" spans="1:5" ht="15.75">
      <c r="A5" s="27" t="s">
        <v>62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61</v>
      </c>
      <c r="B11" s="26"/>
      <c r="C11" s="36">
        <v>7562779.05</v>
      </c>
      <c r="D11" s="36"/>
      <c r="E11" s="36">
        <v>8342722.2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46</v>
      </c>
      <c r="B13" s="26"/>
      <c r="C13" s="59">
        <v>-2215470.86</v>
      </c>
      <c r="D13" s="59"/>
      <c r="E13" s="59">
        <f aca="true" t="shared" si="0" ref="E13:E18">C13</f>
        <v>-2215470.86</v>
      </c>
    </row>
    <row r="14" spans="1:5" ht="15.75">
      <c r="A14" s="37" t="s">
        <v>39</v>
      </c>
      <c r="B14" s="26"/>
      <c r="C14" s="59">
        <f>50995.3+9949.94</f>
        <v>60945.240000000005</v>
      </c>
      <c r="D14" s="59"/>
      <c r="E14" s="59">
        <f t="shared" si="0"/>
        <v>60945.240000000005</v>
      </c>
    </row>
    <row r="15" spans="1:5" ht="15.75">
      <c r="A15" s="37" t="s">
        <v>31</v>
      </c>
      <c r="B15" s="26"/>
      <c r="C15" s="59">
        <v>-112475.63</v>
      </c>
      <c r="D15" s="59"/>
      <c r="E15" s="59">
        <f t="shared" si="0"/>
        <v>-112475.63</v>
      </c>
    </row>
    <row r="16" spans="1:5" ht="15.75">
      <c r="A16" s="37" t="s">
        <v>40</v>
      </c>
      <c r="B16" s="26"/>
      <c r="C16" s="59">
        <v>-9949.94</v>
      </c>
      <c r="D16" s="59"/>
      <c r="E16" s="59">
        <f t="shared" si="0"/>
        <v>-9949.94</v>
      </c>
    </row>
    <row r="17" spans="1:5" ht="15.75">
      <c r="A17" s="37" t="s">
        <v>48</v>
      </c>
      <c r="B17" s="26"/>
      <c r="C17" s="59">
        <v>54507</v>
      </c>
      <c r="D17" s="59"/>
      <c r="E17" s="59">
        <f t="shared" si="0"/>
        <v>54507</v>
      </c>
    </row>
    <row r="18" spans="1:5" ht="15.75">
      <c r="A18" s="37" t="s">
        <v>8</v>
      </c>
      <c r="B18" s="26"/>
      <c r="C18" s="59">
        <v>2190845.27</v>
      </c>
      <c r="D18" s="59"/>
      <c r="E18" s="59">
        <f t="shared" si="0"/>
        <v>2190845.27</v>
      </c>
    </row>
    <row r="19" spans="1:5" ht="15.75">
      <c r="A19" s="37" t="s">
        <v>9</v>
      </c>
      <c r="B19" s="26"/>
      <c r="C19" s="42"/>
      <c r="D19" s="59"/>
      <c r="E19" s="42">
        <v>-423933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65</v>
      </c>
      <c r="B21" s="26"/>
      <c r="C21" s="36">
        <f>SUM(C11:C19)</f>
        <v>7531180.129999999</v>
      </c>
      <c r="D21" s="36"/>
      <c r="E21" s="60">
        <f>SUM(E11:E19)</f>
        <v>7887190.279999999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21" sqref="I21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58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63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59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56</v>
      </c>
      <c r="B12" s="4"/>
      <c r="C12" s="118">
        <v>410041.99</v>
      </c>
      <c r="D12" s="4"/>
      <c r="E12" s="14">
        <f>ROUND((C12/$C$15),4)</f>
        <v>1</v>
      </c>
      <c r="F12" s="4"/>
      <c r="G12" s="12">
        <v>377033.66</v>
      </c>
      <c r="H12" s="4"/>
      <c r="I12" s="14">
        <f>ROUND((G12/G$15),4)</f>
        <v>1</v>
      </c>
    </row>
    <row r="13" spans="1:9" ht="15.75">
      <c r="A13" s="9" t="s">
        <v>60</v>
      </c>
      <c r="B13" s="4"/>
      <c r="C13" s="81">
        <f>SUM(C12:C12)</f>
        <v>410041.99</v>
      </c>
      <c r="D13" s="4"/>
      <c r="E13" s="18">
        <f>SUM(E12)</f>
        <v>1</v>
      </c>
      <c r="F13" s="4"/>
      <c r="G13" s="81">
        <f>SUM(G12:G12)</f>
        <v>377033.66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41</v>
      </c>
      <c r="B15" s="4"/>
      <c r="C15" s="92">
        <f>+C13</f>
        <v>410041.99</v>
      </c>
      <c r="D15" s="17"/>
      <c r="E15" s="93">
        <f>+E13</f>
        <v>1</v>
      </c>
      <c r="F15" s="17"/>
      <c r="G15" s="92">
        <f>+G13</f>
        <v>377033.66</v>
      </c>
      <c r="H15" s="17"/>
      <c r="I15" s="93">
        <f>+I13</f>
        <v>1</v>
      </c>
    </row>
    <row r="16" spans="1:9" ht="16.5" thickTop="1">
      <c r="A16" s="9"/>
      <c r="B16" s="4"/>
      <c r="C16" s="120"/>
      <c r="D16" s="17"/>
      <c r="E16" s="121"/>
      <c r="F16" s="17"/>
      <c r="G16" s="120"/>
      <c r="H16" s="17"/>
      <c r="I16" s="121"/>
    </row>
    <row r="17" spans="1:9" ht="15.75">
      <c r="A17" s="119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9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7" sqref="B27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37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58</v>
      </c>
      <c r="B4" s="127"/>
      <c r="C4" s="127"/>
      <c r="D4" s="127"/>
      <c r="E4" s="127"/>
    </row>
    <row r="5" spans="1:5" ht="15.75">
      <c r="A5" s="126" t="s">
        <v>62</v>
      </c>
      <c r="B5" s="126"/>
      <c r="C5" s="126"/>
      <c r="D5" s="126"/>
      <c r="E5" s="126"/>
    </row>
    <row r="6" spans="1:5" ht="15.75">
      <c r="A6" s="123"/>
      <c r="B6" s="4"/>
      <c r="C6" s="4"/>
      <c r="D6" s="4"/>
      <c r="E6" s="4"/>
    </row>
    <row r="7" spans="1:5" ht="15.75">
      <c r="A7" s="123"/>
      <c r="B7" s="4"/>
      <c r="C7" s="4"/>
      <c r="D7" s="4"/>
      <c r="E7" s="4"/>
    </row>
    <row r="8" spans="1:5" ht="15.75">
      <c r="A8" s="123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61</v>
      </c>
      <c r="B11" s="4"/>
      <c r="C11" s="12">
        <v>399091.99</v>
      </c>
      <c r="D11" s="12"/>
      <c r="E11" s="12">
        <v>387354.42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46</v>
      </c>
      <c r="B13" s="4"/>
      <c r="C13" s="52"/>
      <c r="D13" s="52"/>
      <c r="E13" s="52"/>
    </row>
    <row r="14" spans="1:5" ht="15.75">
      <c r="A14" s="13" t="s">
        <v>39</v>
      </c>
      <c r="B14" s="4"/>
      <c r="C14" s="52">
        <f>1311.35</f>
        <v>1311.35</v>
      </c>
      <c r="D14" s="52"/>
      <c r="E14" s="52">
        <f>C14</f>
        <v>1311.35</v>
      </c>
    </row>
    <row r="15" spans="1:5" ht="15.75">
      <c r="A15" s="13" t="s">
        <v>31</v>
      </c>
      <c r="B15" s="4"/>
      <c r="C15" s="52">
        <v>3606.97</v>
      </c>
      <c r="D15" s="52"/>
      <c r="E15" s="52"/>
    </row>
    <row r="16" spans="1:5" ht="15.75">
      <c r="A16" s="13" t="s">
        <v>40</v>
      </c>
      <c r="B16" s="4"/>
      <c r="C16" s="52">
        <v>-481.38</v>
      </c>
      <c r="D16" s="52"/>
      <c r="E16" s="52">
        <f>C16</f>
        <v>-481.38</v>
      </c>
    </row>
    <row r="17" spans="1:5" ht="15.75">
      <c r="A17" s="13" t="s">
        <v>47</v>
      </c>
      <c r="B17" s="4"/>
      <c r="C17" s="52">
        <v>-4437.01</v>
      </c>
      <c r="D17" s="52"/>
      <c r="E17" s="52">
        <f>C17</f>
        <v>-4437.01</v>
      </c>
    </row>
    <row r="18" spans="1:5" ht="15.75">
      <c r="A18" s="13" t="s">
        <v>43</v>
      </c>
      <c r="B18" s="4"/>
      <c r="C18" s="52">
        <v>10950</v>
      </c>
      <c r="D18" s="52"/>
      <c r="E18" s="52">
        <f>C18</f>
        <v>10950</v>
      </c>
    </row>
    <row r="19" spans="1:5" ht="15.75">
      <c r="A19" s="13" t="s">
        <v>9</v>
      </c>
      <c r="B19" s="4"/>
      <c r="C19" s="24"/>
      <c r="D19" s="52"/>
      <c r="E19" s="24">
        <v>-17663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65</v>
      </c>
      <c r="B21" s="4"/>
      <c r="C21" s="12">
        <f>SUM(C11:C19)</f>
        <v>410041.9199999999</v>
      </c>
      <c r="D21" s="12"/>
      <c r="E21" s="53">
        <f>SUM(E11:E19)</f>
        <v>377034.37999999995</v>
      </c>
    </row>
    <row r="22" spans="1:5" ht="16.5" thickTop="1">
      <c r="A22" s="7"/>
      <c r="B22" s="4"/>
      <c r="C22" s="25"/>
      <c r="D22" s="4"/>
      <c r="E22" s="19"/>
    </row>
    <row r="23" spans="1:5" ht="15.75">
      <c r="A23" s="119"/>
      <c r="B23" s="4"/>
      <c r="C23" s="4"/>
      <c r="D23" s="4"/>
      <c r="E23" s="4"/>
    </row>
    <row r="24" ht="15.75">
      <c r="A24" s="119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" sqref="A4:I4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57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63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59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56</v>
      </c>
      <c r="B12" s="4"/>
      <c r="C12" s="118">
        <v>11516585.66</v>
      </c>
      <c r="D12" s="4"/>
      <c r="E12" s="14">
        <f>ROUND((C12/$C$15),4)</f>
        <v>1</v>
      </c>
      <c r="F12" s="4"/>
      <c r="G12" s="12">
        <v>10604681.68</v>
      </c>
      <c r="H12" s="4"/>
      <c r="I12" s="14">
        <f>ROUND((G12/G$15),4)</f>
        <v>1</v>
      </c>
    </row>
    <row r="13" spans="1:9" ht="15.75">
      <c r="A13" s="9" t="s">
        <v>60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10604681.68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41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10604681.68</v>
      </c>
      <c r="H15" s="17"/>
      <c r="I15" s="93">
        <f>+I13</f>
        <v>1</v>
      </c>
    </row>
    <row r="16" spans="1:9" ht="16.5" thickTop="1">
      <c r="A16" s="9"/>
      <c r="B16" s="4"/>
      <c r="C16" s="120"/>
      <c r="D16" s="17"/>
      <c r="E16" s="121"/>
      <c r="F16" s="17"/>
      <c r="G16" s="120"/>
      <c r="H16" s="17"/>
      <c r="I16" s="121"/>
    </row>
    <row r="17" spans="1:9" ht="15.75">
      <c r="A17" s="119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9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37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57</v>
      </c>
      <c r="B4" s="95"/>
      <c r="C4" s="95"/>
      <c r="D4" s="95"/>
      <c r="E4" s="95"/>
    </row>
    <row r="5" spans="1:5" ht="15.75">
      <c r="A5" s="5" t="s">
        <v>62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61</v>
      </c>
      <c r="B11" s="4"/>
      <c r="C11" s="12">
        <v>11516585.66</v>
      </c>
      <c r="D11" s="12"/>
      <c r="E11" s="12">
        <v>11202959.12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46</v>
      </c>
      <c r="B13" s="4"/>
      <c r="C13" s="52"/>
      <c r="D13" s="52"/>
      <c r="E13" s="52"/>
    </row>
    <row r="14" spans="1:5" ht="15.75">
      <c r="A14" s="13" t="s">
        <v>39</v>
      </c>
      <c r="B14" s="4"/>
      <c r="C14" s="52">
        <v>44147.79</v>
      </c>
      <c r="D14" s="52"/>
      <c r="E14" s="52">
        <f>C14</f>
        <v>44147.79</v>
      </c>
    </row>
    <row r="15" spans="1:5" ht="15.75">
      <c r="A15" s="13" t="s">
        <v>31</v>
      </c>
      <c r="B15" s="4"/>
      <c r="C15" s="52">
        <v>101451.77</v>
      </c>
      <c r="D15" s="52"/>
      <c r="E15" s="52">
        <f>C15</f>
        <v>101451.77</v>
      </c>
    </row>
    <row r="16" spans="1:5" ht="15.75">
      <c r="A16" s="13" t="s">
        <v>40</v>
      </c>
      <c r="B16" s="4"/>
      <c r="C16" s="52">
        <v>-16206.15</v>
      </c>
      <c r="D16" s="52"/>
      <c r="E16" s="52">
        <f>C16</f>
        <v>-16206.15</v>
      </c>
    </row>
    <row r="17" spans="1:5" ht="15.75">
      <c r="A17" s="13" t="s">
        <v>47</v>
      </c>
      <c r="B17" s="4"/>
      <c r="C17" s="52">
        <v>-129393.34</v>
      </c>
      <c r="D17" s="52"/>
      <c r="E17" s="52">
        <f>C17</f>
        <v>-129393.34</v>
      </c>
    </row>
    <row r="18" spans="1:5" ht="15.75">
      <c r="A18" s="13" t="s">
        <v>9</v>
      </c>
      <c r="B18" s="4"/>
      <c r="C18" s="24"/>
      <c r="D18" s="52"/>
      <c r="E18" s="24">
        <v>-598277.32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65</v>
      </c>
      <c r="B20" s="4"/>
      <c r="C20" s="12">
        <f>SUM(C11:C18)</f>
        <v>11516585.729999999</v>
      </c>
      <c r="D20" s="12"/>
      <c r="E20" s="53">
        <f>SUM(E11:E18)</f>
        <v>10604681.869999997</v>
      </c>
    </row>
    <row r="21" spans="1:5" ht="16.5" thickTop="1">
      <c r="A21" s="7"/>
      <c r="B21" s="4"/>
      <c r="C21" s="25"/>
      <c r="D21" s="4"/>
      <c r="E21" s="19"/>
    </row>
    <row r="22" spans="1:5" ht="15.75">
      <c r="A22" s="119"/>
      <c r="B22" s="4"/>
      <c r="C22" s="4"/>
      <c r="D22" s="4"/>
      <c r="E22" s="4"/>
    </row>
    <row r="23" ht="15.75">
      <c r="A23" s="119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Ortiz, Terry</cp:lastModifiedBy>
  <cp:lastPrinted>2016-03-30T20:35:40Z</cp:lastPrinted>
  <dcterms:created xsi:type="dcterms:W3CDTF">2004-04-01T22:13:20Z</dcterms:created>
  <dcterms:modified xsi:type="dcterms:W3CDTF">2016-04-18T16:39:27Z</dcterms:modified>
  <cp:category/>
  <cp:version/>
  <cp:contentType/>
  <cp:contentStatus/>
</cp:coreProperties>
</file>