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<sst xmlns="http://schemas.openxmlformats.org/spreadsheetml/2006/main" count="159" uniqueCount="60">
  <si>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</si>
  <si>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</si>
  <si>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</si>
  <si>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</si>
  <si>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</si>
  <si>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</si>
  <si>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</si>
  <si>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</si>
  <si>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</si>
  <si>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</si>
  <si>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</si>
  <si>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</si>
  <si>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</si>
  <si>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</si>
  <si>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</si>
  <si>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</si>
  <si>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</si>
  <si>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</si>
  <si>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</si>
  <si>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</si>
  <si>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</si>
  <si>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</si>
  <si>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</si>
  <si>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</si>
  <si>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</si>
  <si>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</si>
  <si>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</si>
  <si>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</si>
  <si>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</si>
  <si>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</si>
  <si>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</si>
  <si>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</si>
  <si>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</si>
  <si>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</si>
  <si>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</si>
  <si>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</si>
  <si>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</si>
  <si>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</si>
  <si>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</si>
  <si>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</si>
  <si>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</si>
  <si>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</si>
  <si>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</si>
  <si>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</si>
  <si>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</si>
  <si>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</si>
  <si>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</si>
  <si>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</si>
  <si>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</si>
  <si>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</si>
  <si>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</si>
  <si>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</si>
  <si>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</si>
  <si>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</si>
  <si>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</si>
  <si>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</si>
  <si>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- 11-30-17</t>
  </si>
  <si>
    <t>For the Second Quarter Ended February 28, 2018</t>
  </si>
  <si>
    <t>At February 28, 2018</t>
  </si>
  <si>
    <t>Investment Assets - 02-28-18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</si>
</sst>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tabSelected="1"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0.0016</v>
      </c>
      <c r="F12" s="101"/>
      <c r="G12" s="100">
        <v>241698.71</v>
      </c>
      <c r="H12" s="99"/>
      <c r="I12" s="102">
        <f>ROUND((G12/G$31),4)</f>
        <v>0.0052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24700694.44</v>
      </c>
      <c r="D15" s="108"/>
      <c r="E15" s="102">
        <f>ROUND((C15/C$31),4)</f>
        <v>0.5673</v>
      </c>
      <c r="F15" s="108"/>
      <c r="G15" s="114">
        <v>27737737.73</v>
      </c>
      <c r="H15" s="108"/>
      <c r="I15" s="102">
        <f>ROUND((G15/G$31),4)</f>
        <v>0.5933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24771468.3</v>
      </c>
      <c r="D17" s="99"/>
      <c r="E17" s="102">
        <f>ROUND((C17/C$31),4)</f>
        <v>0.5689</v>
      </c>
      <c r="F17" s="99"/>
      <c r="G17" s="111">
        <f>+G12+G15</f>
        <v>27979436.44</v>
      </c>
      <c r="H17" s="99"/>
      <c r="I17" s="102">
        <f>ROUND((G17/G$31),4)-0.0001</f>
        <v>0.5984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5537071.88</v>
      </c>
      <c r="D20" s="99"/>
      <c r="E20" s="105">
        <f>ROUND((C20/C$31),4)</f>
        <v>0.1272</v>
      </c>
      <c r="F20" s="99"/>
      <c r="G20" s="98">
        <f>+C20</f>
        <v>5537071.88</v>
      </c>
      <c r="H20" s="99"/>
      <c r="I20" s="105">
        <f>ROUND((G20/G$31),4)</f>
        <v>0.1184</v>
      </c>
      <c r="J20" s="124"/>
    </row>
    <row r="21" spans="1:10" s="104" customFormat="1" ht="15.75">
      <c r="A21" s="98" t="s">
        <v>18</v>
      </c>
      <c r="B21" s="99"/>
      <c r="C21" s="98">
        <v>5565109.01</v>
      </c>
      <c r="D21" s="99"/>
      <c r="E21" s="105">
        <f>ROUND((C21/C$31),4)</f>
        <v>0.1278</v>
      </c>
      <c r="F21" s="99"/>
      <c r="G21" s="98">
        <f>+C21</f>
        <v>5565109.01</v>
      </c>
      <c r="H21" s="99"/>
      <c r="I21" s="105">
        <f>ROUND((G21/G$31),4)</f>
        <v>0.119</v>
      </c>
      <c r="J21" s="124"/>
    </row>
    <row r="22" spans="1:10" s="104" customFormat="1" ht="15.75">
      <c r="A22" s="98" t="s">
        <v>55</v>
      </c>
      <c r="B22" s="99"/>
      <c r="C22" s="98">
        <v>6071967.42</v>
      </c>
      <c r="D22" s="99"/>
      <c r="E22" s="105">
        <f>ROUND((C22/C$31),4)</f>
        <v>0.1395</v>
      </c>
      <c r="F22" s="99"/>
      <c r="G22" s="98">
        <f>+C22</f>
        <v>6071967.42</v>
      </c>
      <c r="H22" s="99"/>
      <c r="I22" s="105">
        <f>ROUND((G22/G$31),4)</f>
        <v>0.1299</v>
      </c>
      <c r="J22" s="124"/>
    </row>
    <row r="23" spans="1:9" ht="15.75">
      <c r="A23" s="33" t="s">
        <v>19</v>
      </c>
      <c r="B23" s="26"/>
      <c r="C23" s="109">
        <f>SUM(C20:C22)</f>
        <v>17174148.310000002</v>
      </c>
      <c r="D23" s="99"/>
      <c r="E23" s="110">
        <f>ROUND((C23/C$31),4)+0.0001</f>
        <v>0.39449999999999996</v>
      </c>
      <c r="F23" s="99"/>
      <c r="G23" s="109">
        <f>SUM(G20:G22)</f>
        <v>17174148.310000002</v>
      </c>
      <c r="H23" s="26"/>
      <c r="I23" s="40">
        <f>ROUND((G23/G$31),4)+0.0001</f>
        <v>0.3675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41945616.61</v>
      </c>
      <c r="D25" s="26"/>
      <c r="E25" s="38">
        <f>ROUND((C25/C$31),4)</f>
        <v>0.9634</v>
      </c>
      <c r="F25" s="26"/>
      <c r="G25" s="37">
        <f>G23+G17</f>
        <v>45153584.75</v>
      </c>
      <c r="H25" s="26"/>
      <c r="I25" s="38">
        <f>ROUND((G25/G$31),4)</f>
        <v>0.9659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f>1233488.23+362094.49</f>
        <v>1595582.72</v>
      </c>
      <c r="D28" s="26"/>
      <c r="E28" s="38">
        <f>ROUND((C28/C$31),4)</f>
        <v>0.0366</v>
      </c>
      <c r="F28" s="26"/>
      <c r="G28" s="37">
        <f>C28</f>
        <v>1595582.72</v>
      </c>
      <c r="H28" s="26"/>
      <c r="I28" s="38">
        <f>ROUND((G28/G$31),4)</f>
        <v>0.0341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43541199.33</v>
      </c>
      <c r="D31" s="36"/>
      <c r="E31" s="38">
        <f>E17+E23+E28</f>
        <v>0.9999999999999999</v>
      </c>
      <c r="F31" s="36"/>
      <c r="G31" s="36">
        <f>G28+G23+G17</f>
        <v>46749167.47</v>
      </c>
      <c r="H31" s="26"/>
      <c r="I31" s="38">
        <f>I17+I23+I28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(0.0435+0.0428+0.0265)/3</f>
        <v>0.037599999999999995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F24" sqref="F2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30045867</v>
      </c>
      <c r="D11" s="36"/>
      <c r="E11" s="36">
        <v>32818927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f>-1000000</f>
        <v>-1000000</v>
      </c>
      <c r="D13" s="59"/>
      <c r="E13" s="59">
        <f>C13</f>
        <v>-1000000</v>
      </c>
      <c r="F13" s="61"/>
    </row>
    <row r="14" spans="1:6" ht="15.75">
      <c r="A14" s="37" t="s">
        <v>7</v>
      </c>
      <c r="B14" s="26"/>
      <c r="C14" s="59">
        <v>401006.4</v>
      </c>
      <c r="D14" s="59"/>
      <c r="E14" s="59">
        <f>C14</f>
        <v>401006.4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-1256.34</v>
      </c>
      <c r="D16" s="59"/>
      <c r="E16" s="59">
        <f>C16</f>
        <v>-1256.34</v>
      </c>
      <c r="F16" s="61"/>
    </row>
    <row r="17" spans="1:6" ht="15.75">
      <c r="A17" s="37" t="s">
        <v>8</v>
      </c>
      <c r="B17" s="26"/>
      <c r="C17" s="59">
        <v>12500000</v>
      </c>
      <c r="D17" s="59"/>
      <c r="E17" s="59">
        <f>C17</f>
        <v>12500000</v>
      </c>
      <c r="F17" s="61"/>
    </row>
    <row r="18" spans="1:6" ht="15.75">
      <c r="A18" s="37" t="s">
        <v>9</v>
      </c>
      <c r="B18" s="26"/>
      <c r="C18" s="42"/>
      <c r="D18" s="59"/>
      <c r="E18" s="42">
        <f>45153585-44718677</f>
        <v>434908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41945617.06</v>
      </c>
      <c r="D20" s="36"/>
      <c r="E20" s="60">
        <f>SUM(E11:E18)</f>
        <v>45153585.06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4506330.54</v>
      </c>
      <c r="D13" s="12"/>
      <c r="E13" s="15">
        <f>ROUND((C13/C$29),4)</f>
        <v>0.5501</v>
      </c>
      <c r="F13" s="12"/>
      <c r="G13" s="74">
        <v>5936598.15</v>
      </c>
      <c r="H13" s="4"/>
      <c r="I13" s="15">
        <f>ROUND((G13/G$29),4)</f>
        <v>0.6214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4506330.54</v>
      </c>
      <c r="D14" s="12"/>
      <c r="E14" s="21">
        <f>SUM(E13:E13)</f>
        <v>0.5501</v>
      </c>
      <c r="F14" s="12"/>
      <c r="G14" s="78">
        <f>SUM(G13:G13)</f>
        <v>5936598.15</v>
      </c>
      <c r="H14" s="4"/>
      <c r="I14" s="21">
        <f>SUM(I13:I13)</f>
        <v>0.6214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219824.01</v>
      </c>
      <c r="D17" s="4"/>
      <c r="E17" s="15">
        <f>ROUND((C17/C$29),4)</f>
        <v>0.0268</v>
      </c>
      <c r="F17" s="4"/>
      <c r="G17" s="19">
        <v>212261.62</v>
      </c>
      <c r="H17" s="4"/>
      <c r="I17" s="15">
        <f>ROUND((G17/G$29),4)</f>
        <v>0.0222</v>
      </c>
      <c r="K17" s="56"/>
      <c r="L17" s="76"/>
      <c r="M17" s="56"/>
    </row>
    <row r="18" spans="1:13" ht="15.75">
      <c r="A18" s="13" t="s">
        <v>31</v>
      </c>
      <c r="B18" s="4"/>
      <c r="C18" s="4">
        <v>2190002.99</v>
      </c>
      <c r="D18" s="4"/>
      <c r="E18" s="15">
        <f>ROUND((C18/C$29),4)</f>
        <v>0.2674</v>
      </c>
      <c r="F18" s="4"/>
      <c r="G18" s="4">
        <v>2157941.83</v>
      </c>
      <c r="H18" s="4"/>
      <c r="I18" s="15">
        <f>ROUND((G18/G$29),4)</f>
        <v>0.2259</v>
      </c>
      <c r="K18" s="76"/>
      <c r="L18" s="76"/>
      <c r="M18" s="77"/>
    </row>
    <row r="19" spans="1:13" ht="15.75">
      <c r="A19" s="13" t="s">
        <v>49</v>
      </c>
      <c r="B19" s="4"/>
      <c r="C19" s="4">
        <v>197378.6</v>
      </c>
      <c r="D19" s="4"/>
      <c r="E19" s="15">
        <f>ROUND((C19/C$29),4)</f>
        <v>0.0241</v>
      </c>
      <c r="F19" s="4"/>
      <c r="G19" s="4">
        <v>168421.02</v>
      </c>
      <c r="H19" s="4"/>
      <c r="I19" s="15">
        <f>ROUND((G19/G$29),4)</f>
        <v>0.0176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2607205.6</v>
      </c>
      <c r="D20" s="4"/>
      <c r="E20" s="21">
        <f>SUM(E17:E19)</f>
        <v>0.3183</v>
      </c>
      <c r="F20" s="4"/>
      <c r="G20" s="20">
        <f>SUM(G17:G19)</f>
        <v>2538624.47</v>
      </c>
      <c r="H20" s="4"/>
      <c r="I20" s="21">
        <f>SUM(I17:I18)</f>
        <v>0.2481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7113536.140000001</v>
      </c>
      <c r="D22" s="4"/>
      <c r="E22" s="14">
        <f>ROUND((C22/C$29),4)</f>
        <v>0.8684</v>
      </c>
      <c r="F22" s="4"/>
      <c r="G22" s="23">
        <f>+G14+G20</f>
        <v>8475222.620000001</v>
      </c>
      <c r="H22" s="4"/>
      <c r="I22" s="14">
        <f>ROUND((G22/G$29),4)</f>
        <v>0.8872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1077747.92</v>
      </c>
      <c r="D26" s="4"/>
      <c r="E26" s="14">
        <f>ROUND((C26/C$29),4)</f>
        <v>0.1316</v>
      </c>
      <c r="F26" s="4"/>
      <c r="G26" s="13">
        <f>+C26</f>
        <v>1077747.92</v>
      </c>
      <c r="H26" s="4"/>
      <c r="I26" s="14">
        <f>ROUND((G26/G$29),4)</f>
        <v>0.1128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1077747.92</v>
      </c>
      <c r="D27" s="4"/>
      <c r="E27" s="18">
        <f>ROUND((C27/C$29),4)</f>
        <v>0.1316</v>
      </c>
      <c r="F27" s="4"/>
      <c r="G27" s="81">
        <f>SUM(G25:G26)</f>
        <v>1077747.92</v>
      </c>
      <c r="H27" s="4"/>
      <c r="I27" s="18">
        <f>ROUND((G27/G$29),4)</f>
        <v>0.1128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8191284.0600000005</v>
      </c>
      <c r="D29" s="12"/>
      <c r="E29" s="15">
        <f>+E27+E22</f>
        <v>1</v>
      </c>
      <c r="F29" s="12"/>
      <c r="G29" s="12">
        <f>+G27+G22</f>
        <v>9552970.540000001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6" sqref="B16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7684489</v>
      </c>
      <c r="D11" s="36"/>
      <c r="E11" s="36">
        <v>9271965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-689893.77</v>
      </c>
      <c r="D13" s="59"/>
      <c r="E13" s="59">
        <f aca="true" t="shared" si="0" ref="E13:E18">C13</f>
        <v>-689893.77</v>
      </c>
    </row>
    <row r="14" spans="1:5" ht="15.75">
      <c r="A14" s="37" t="s">
        <v>34</v>
      </c>
      <c r="B14" s="26"/>
      <c r="C14" s="59">
        <f>50475.1+11145.26</f>
        <v>61620.36</v>
      </c>
      <c r="D14" s="59"/>
      <c r="E14" s="59">
        <f t="shared" si="0"/>
        <v>61620.36</v>
      </c>
    </row>
    <row r="15" spans="1:5" ht="15.75">
      <c r="A15" s="37" t="s">
        <v>26</v>
      </c>
      <c r="B15" s="26"/>
      <c r="C15" s="59">
        <v>404326.29</v>
      </c>
      <c r="D15" s="59"/>
      <c r="E15" s="59">
        <f t="shared" si="0"/>
        <v>404326.29</v>
      </c>
    </row>
    <row r="16" spans="1:5" ht="15.75">
      <c r="A16" s="37" t="s">
        <v>35</v>
      </c>
      <c r="B16" s="26"/>
      <c r="C16" s="59">
        <v>-11145.26</v>
      </c>
      <c r="D16" s="59"/>
      <c r="E16" s="59">
        <f t="shared" si="0"/>
        <v>-11145.26</v>
      </c>
    </row>
    <row r="17" spans="1:5" ht="15.75">
      <c r="A17" s="37" t="s">
        <v>43</v>
      </c>
      <c r="B17" s="26"/>
      <c r="C17" s="59">
        <v>-460693.94</v>
      </c>
      <c r="D17" s="59"/>
      <c r="E17" s="59">
        <f t="shared" si="0"/>
        <v>-460693.94</v>
      </c>
    </row>
    <row r="18" spans="1:5" ht="15.75">
      <c r="A18" s="37" t="s">
        <v>8</v>
      </c>
      <c r="B18" s="26"/>
      <c r="C18" s="59">
        <v>1202581.3</v>
      </c>
      <c r="D18" s="59"/>
      <c r="E18" s="59">
        <f t="shared" si="0"/>
        <v>1202581.3</v>
      </c>
    </row>
    <row r="19" spans="1:5" ht="15.75">
      <c r="A19" s="37" t="s">
        <v>9</v>
      </c>
      <c r="B19" s="26"/>
      <c r="C19" s="42"/>
      <c r="D19" s="59"/>
      <c r="E19" s="42">
        <v>-225789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8191283.98</v>
      </c>
      <c r="D21" s="36"/>
      <c r="E21" s="60">
        <f>SUM(E11:E19)</f>
        <v>9552970.98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611841.99</v>
      </c>
      <c r="D12" s="4"/>
      <c r="E12" s="14">
        <f>ROUND((C12/$C$15),4)</f>
        <v>1</v>
      </c>
      <c r="F12" s="4"/>
      <c r="G12" s="12">
        <v>639972.04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611841.99</v>
      </c>
      <c r="D13" s="4"/>
      <c r="E13" s="18">
        <f>SUM(E12)</f>
        <v>1</v>
      </c>
      <c r="F13" s="4"/>
      <c r="G13" s="81">
        <f>SUM(G12:G12)</f>
        <v>639972.04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611841.99</v>
      </c>
      <c r="D15" s="17"/>
      <c r="E15" s="93">
        <f>+E13</f>
        <v>1</v>
      </c>
      <c r="F15" s="17"/>
      <c r="G15" s="92">
        <f>+G13</f>
        <v>639972.04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511041.99</v>
      </c>
      <c r="D11" s="12"/>
      <c r="E11" s="12">
        <v>530312.09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2260.93</v>
      </c>
      <c r="D14" s="52"/>
      <c r="E14" s="52">
        <f>C14</f>
        <v>2260.93</v>
      </c>
    </row>
    <row r="15" spans="1:5" ht="15.75">
      <c r="A15" s="13" t="s">
        <v>26</v>
      </c>
      <c r="B15" s="4"/>
      <c r="C15" s="52">
        <v>4807.04</v>
      </c>
      <c r="D15" s="52"/>
      <c r="E15" s="52">
        <f>C15</f>
        <v>4807.04</v>
      </c>
    </row>
    <row r="16" spans="1:5" ht="15.75">
      <c r="A16" s="13" t="s">
        <v>35</v>
      </c>
      <c r="B16" s="4"/>
      <c r="C16" s="52">
        <v>-1218.07</v>
      </c>
      <c r="D16" s="52"/>
      <c r="E16" s="52">
        <f>C16</f>
        <v>-1218.07</v>
      </c>
    </row>
    <row r="17" spans="1:5" ht="15.75">
      <c r="A17" s="13" t="s">
        <v>42</v>
      </c>
      <c r="B17" s="4"/>
      <c r="C17" s="52">
        <f>-4807.04-1042.86</f>
        <v>-5849.9</v>
      </c>
      <c r="D17" s="52"/>
      <c r="E17" s="52">
        <f>C17</f>
        <v>-5849.9</v>
      </c>
    </row>
    <row r="18" spans="1:5" ht="15.75">
      <c r="A18" s="13" t="s">
        <v>38</v>
      </c>
      <c r="B18" s="4"/>
      <c r="C18" s="52">
        <v>100800</v>
      </c>
      <c r="D18" s="52"/>
      <c r="E18" s="52">
        <v>100800</v>
      </c>
    </row>
    <row r="19" spans="1:5" ht="15.75">
      <c r="A19" s="13" t="s">
        <v>9</v>
      </c>
      <c r="B19" s="4"/>
      <c r="C19" s="24"/>
      <c r="D19" s="52"/>
      <c r="E19" s="24">
        <v>8860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611841.99</v>
      </c>
      <c r="D21" s="12"/>
      <c r="E21" s="53">
        <f>SUM(E11:E19)</f>
        <v>639972.0900000001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6" sqref="I26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12138244.75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12138244.75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12138244.75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37" sqref="J37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11938782.83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50899.99</v>
      </c>
      <c r="D14" s="52"/>
      <c r="E14" s="52">
        <f>C14</f>
        <v>50899.99</v>
      </c>
    </row>
    <row r="15" spans="1:5" ht="15.75">
      <c r="A15" s="13" t="s">
        <v>26</v>
      </c>
      <c r="B15" s="4"/>
      <c r="C15" s="52">
        <v>108219.68</v>
      </c>
      <c r="D15" s="52"/>
      <c r="E15" s="52">
        <f>C15</f>
        <v>108219.68</v>
      </c>
    </row>
    <row r="16" spans="1:5" ht="15.75">
      <c r="A16" s="13" t="s">
        <v>35</v>
      </c>
      <c r="B16" s="4"/>
      <c r="C16" s="52">
        <v>-27422.46</v>
      </c>
      <c r="D16" s="52"/>
      <c r="E16" s="52">
        <f>C16</f>
        <v>-27422.46</v>
      </c>
    </row>
    <row r="17" spans="1:5" ht="15.75">
      <c r="A17" s="13" t="s">
        <v>42</v>
      </c>
      <c r="B17" s="4"/>
      <c r="C17" s="52">
        <f>-108219.68-23477.53</f>
        <v>-131697.21</v>
      </c>
      <c r="D17" s="52"/>
      <c r="E17" s="52">
        <f>C17</f>
        <v>-131697.21</v>
      </c>
    </row>
    <row r="18" spans="1:5" ht="15.75">
      <c r="A18" s="13" t="s">
        <v>9</v>
      </c>
      <c r="B18" s="4"/>
      <c r="C18" s="24"/>
      <c r="D18" s="52"/>
      <c r="E18" s="24">
        <v>199462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11516585.659999998</v>
      </c>
      <c r="D20" s="12"/>
      <c r="E20" s="53">
        <f>SUM(E11:E18)</f>
        <v>12138244.829999998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2018-04-09T13:48:02Z</cp:lastPrinted>
  <dcterms:created xsi:type="dcterms:W3CDTF">2004-04-01T22:13:20Z</dcterms:created>
  <dcterms:modified xsi:type="dcterms:W3CDTF">2018-04-09T14:56:34Z</dcterms:modified>
  <cp:category/>
  <cp:version/>
  <cp:contentType/>
  <cp:contentStatus/>
</cp:coreProperties>
</file>